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3c79a9c1066cac8/Desktop/"/>
    </mc:Choice>
  </mc:AlternateContent>
  <xr:revisionPtr revIDLastSave="3" documentId="8_{117CA2B0-288B-4FD8-A189-32306E61A230}" xr6:coauthVersionLast="47" xr6:coauthVersionMax="47" xr10:uidLastSave="{C79AD812-9E7B-4E12-B034-70393A5B285A}"/>
  <bookViews>
    <workbookView xWindow="-108" yWindow="-108" windowWidth="23256" windowHeight="13896" xr2:uid="{00000000-000D-0000-FFFF-FFFF00000000}"/>
  </bookViews>
  <sheets>
    <sheet name="Data and Time Series Plot" sheetId="1" r:id="rId1"/>
    <sheet name="2 More Forecasting Methods" sheetId="2" r:id="rId2"/>
    <sheet name=" Methods &amp; Error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R3" i="3"/>
  <c r="R4" i="3"/>
  <c r="Q3" i="3"/>
  <c r="Q2" i="3"/>
  <c r="Q4" i="3"/>
  <c r="C6" i="1"/>
  <c r="C10" i="1"/>
  <c r="C14" i="1"/>
  <c r="C7" i="1"/>
  <c r="C11" i="1"/>
  <c r="C15" i="1"/>
  <c r="C8" i="1"/>
  <c r="C12" i="1"/>
  <c r="C16" i="1"/>
  <c r="C9" i="1"/>
  <c r="C13" i="1"/>
  <c r="C17" i="1"/>
  <c r="C5" i="1"/>
  <c r="D9" i="1" l="1"/>
  <c r="D12" i="1"/>
  <c r="D8" i="1"/>
  <c r="D13" i="1"/>
  <c r="D11" i="1"/>
  <c r="D7" i="1"/>
  <c r="D10" i="1"/>
  <c r="D6" i="1"/>
  <c r="D5" i="1"/>
  <c r="F13" i="2"/>
  <c r="C17" i="2"/>
  <c r="C16" i="2"/>
  <c r="C15" i="2"/>
  <c r="C14" i="2"/>
  <c r="F6" i="1" l="1"/>
  <c r="E6" i="1"/>
  <c r="F10" i="1"/>
  <c r="E10" i="1"/>
  <c r="F7" i="1"/>
  <c r="E7" i="1"/>
  <c r="F12" i="1"/>
  <c r="E12" i="1"/>
  <c r="F13" i="1"/>
  <c r="E13" i="1"/>
  <c r="F8" i="1"/>
  <c r="E8" i="1"/>
  <c r="F11" i="1"/>
  <c r="E11" i="1"/>
  <c r="E9" i="1"/>
  <c r="F9" i="1"/>
  <c r="F5" i="1"/>
  <c r="E5" i="1"/>
  <c r="H2" i="3"/>
  <c r="G3" i="3" s="1"/>
  <c r="I3" i="3" s="1"/>
  <c r="C14" i="3"/>
  <c r="C5" i="3"/>
  <c r="D5" i="3" s="1"/>
  <c r="F5" i="3" s="1"/>
  <c r="F3" i="2"/>
  <c r="F4" i="2" s="1"/>
  <c r="F5" i="2" s="1"/>
  <c r="F6" i="2" s="1"/>
  <c r="F7" i="2" s="1"/>
  <c r="F8" i="2" s="1"/>
  <c r="F9" i="2" s="1"/>
  <c r="F10" i="2" s="1"/>
  <c r="F11" i="2" s="1"/>
  <c r="F12" i="2" s="1"/>
  <c r="G3" i="2"/>
  <c r="D6" i="2"/>
  <c r="D7" i="2"/>
  <c r="D8" i="2"/>
  <c r="D9" i="2"/>
  <c r="D10" i="2"/>
  <c r="D11" i="2"/>
  <c r="D12" i="2"/>
  <c r="D13" i="2"/>
  <c r="D5" i="2"/>
  <c r="C6" i="2"/>
  <c r="C7" i="2"/>
  <c r="C8" i="2"/>
  <c r="C9" i="2"/>
  <c r="C10" i="2"/>
  <c r="C11" i="2"/>
  <c r="C12" i="2"/>
  <c r="C13" i="2"/>
  <c r="C5" i="2"/>
  <c r="C13" i="3"/>
  <c r="D13" i="3" s="1"/>
  <c r="F13" i="3" s="1"/>
  <c r="C6" i="3"/>
  <c r="D6" i="3" s="1"/>
  <c r="C7" i="3"/>
  <c r="D7" i="3" s="1"/>
  <c r="C8" i="3"/>
  <c r="D8" i="3" s="1"/>
  <c r="C9" i="3"/>
  <c r="D9" i="3" s="1"/>
  <c r="F9" i="3" s="1"/>
  <c r="C10" i="3"/>
  <c r="D10" i="3" s="1"/>
  <c r="F10" i="3" s="1"/>
  <c r="C11" i="3"/>
  <c r="D11" i="3" s="1"/>
  <c r="F11" i="3" s="1"/>
  <c r="C12" i="3"/>
  <c r="D12" i="3" s="1"/>
  <c r="G2" i="3"/>
  <c r="E3" i="2"/>
  <c r="F2" i="2"/>
  <c r="E2" i="2"/>
  <c r="E7" i="3" l="1"/>
  <c r="F7" i="3"/>
  <c r="H3" i="3"/>
  <c r="E14" i="2"/>
  <c r="E16" i="2"/>
  <c r="E15" i="2"/>
  <c r="E17" i="2"/>
  <c r="E11" i="3"/>
  <c r="F12" i="3"/>
  <c r="E12" i="3"/>
  <c r="E10" i="3"/>
  <c r="F6" i="3"/>
  <c r="E6" i="3"/>
  <c r="F8" i="3"/>
  <c r="E8" i="3"/>
  <c r="E4" i="2"/>
  <c r="G4" i="2" s="1"/>
  <c r="L3" i="3"/>
  <c r="K3" i="3"/>
  <c r="E5" i="3"/>
  <c r="E9" i="3"/>
  <c r="E13" i="3"/>
  <c r="R2" i="3" l="1"/>
  <c r="E5" i="2"/>
  <c r="G5" i="2" s="1"/>
  <c r="H4" i="3"/>
  <c r="G4" i="3"/>
  <c r="I4" i="3" s="1"/>
  <c r="G5" i="3" l="1"/>
  <c r="I5" i="3" s="1"/>
  <c r="H5" i="3"/>
  <c r="E6" i="2"/>
  <c r="G6" i="2" s="1"/>
  <c r="L4" i="3"/>
  <c r="K4" i="3"/>
  <c r="E7" i="2" l="1"/>
  <c r="G7" i="2" s="1"/>
  <c r="H6" i="3"/>
  <c r="G6" i="3"/>
  <c r="I6" i="3" s="1"/>
  <c r="L5" i="3"/>
  <c r="K5" i="3"/>
  <c r="K6" i="3" l="1"/>
  <c r="L6" i="3"/>
  <c r="H7" i="3"/>
  <c r="G7" i="3"/>
  <c r="I7" i="3" s="1"/>
  <c r="E8" i="2"/>
  <c r="G8" i="2" s="1"/>
  <c r="E9" i="2" l="1"/>
  <c r="G9" i="2" s="1"/>
  <c r="K7" i="3"/>
  <c r="L7" i="3"/>
  <c r="G8" i="3"/>
  <c r="I8" i="3" s="1"/>
  <c r="H8" i="3"/>
  <c r="G9" i="3" l="1"/>
  <c r="I9" i="3" s="1"/>
  <c r="H9" i="3"/>
  <c r="K8" i="3"/>
  <c r="L8" i="3"/>
  <c r="E10" i="2"/>
  <c r="G10" i="2" s="1"/>
  <c r="E11" i="2" l="1"/>
  <c r="G11" i="2" s="1"/>
  <c r="H10" i="3"/>
  <c r="G10" i="3"/>
  <c r="I10" i="3" s="1"/>
  <c r="L9" i="3"/>
  <c r="K9" i="3"/>
  <c r="H11" i="3" l="1"/>
  <c r="G11" i="3"/>
  <c r="I11" i="3" s="1"/>
  <c r="E12" i="2"/>
  <c r="G12" i="2" s="1"/>
  <c r="L10" i="3"/>
  <c r="K10" i="3"/>
  <c r="K11" i="3" l="1"/>
  <c r="L11" i="3"/>
  <c r="E13" i="2"/>
  <c r="G13" i="2" s="1"/>
  <c r="H12" i="3"/>
  <c r="G13" i="3" s="1"/>
  <c r="G12" i="3"/>
  <c r="I12" i="3" s="1"/>
  <c r="L12" i="3" l="1"/>
  <c r="K12" i="3"/>
  <c r="I13" i="3"/>
  <c r="H13" i="3"/>
  <c r="G14" i="3" s="1"/>
  <c r="L13" i="3" l="1"/>
  <c r="K13" i="3"/>
</calcChain>
</file>

<file path=xl/sharedStrings.xml><?xml version="1.0" encoding="utf-8"?>
<sst xmlns="http://schemas.openxmlformats.org/spreadsheetml/2006/main" count="38" uniqueCount="25">
  <si>
    <t>Period</t>
  </si>
  <si>
    <t>Patients</t>
  </si>
  <si>
    <t>MA(3) Fitted</t>
  </si>
  <si>
    <t>MA Error</t>
  </si>
  <si>
    <t>SES Fitted</t>
  </si>
  <si>
    <t>Level</t>
  </si>
  <si>
    <t>SES Error</t>
  </si>
  <si>
    <t>Alpha</t>
  </si>
  <si>
    <t>MA Abs Error</t>
  </si>
  <si>
    <t>MA Sq Error</t>
  </si>
  <si>
    <t>SES Abs Error</t>
  </si>
  <si>
    <t>SES Sq Error</t>
  </si>
  <si>
    <t>Model</t>
  </si>
  <si>
    <t>MAD</t>
  </si>
  <si>
    <t>MSE</t>
  </si>
  <si>
    <t>MA(3)</t>
  </si>
  <si>
    <t>SES</t>
  </si>
  <si>
    <t>FORECAST</t>
  </si>
  <si>
    <t>3-Period Moving Average</t>
  </si>
  <si>
    <t>Simple Exponential Smoothing</t>
  </si>
  <si>
    <t>Error</t>
  </si>
  <si>
    <t>ABS Error</t>
  </si>
  <si>
    <t>Sq Error</t>
  </si>
  <si>
    <t>FORECAST.ETS</t>
  </si>
  <si>
    <t>MAE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</si>
</sst>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0" fillId="2" borderId="0" xfId="0" applyFill="1" applyAlignment="1">
      <alignment horizontal="center"/>
    </xf>
    <xf numFmtId="0" fontId="0" fillId="3" borderId="0" xfId="0" applyFill="1"/>
    <xf numFmtId="0" fontId="0" fillId="6" borderId="0" xfId="0" applyFill="1"/>
    <xf numFmtId="0" fontId="0" fillId="4" borderId="2" xfId="0" applyFill="1" applyBorder="1"/>
    <xf numFmtId="0" fontId="0" fillId="0" borderId="3" xfId="0" applyBorder="1"/>
    <xf numFmtId="0" fontId="0" fillId="6" borderId="2" xfId="0" applyFill="1" applyBorder="1"/>
    <xf numFmtId="0" fontId="0" fillId="6" borderId="4" xfId="0" applyFill="1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3" borderId="2" xfId="0" applyFill="1" applyBorder="1"/>
    <xf numFmtId="0" fontId="0" fillId="5" borderId="2" xfId="0" applyFill="1" applyBorder="1"/>
    <xf numFmtId="0" fontId="0" fillId="7" borderId="1" xfId="0" applyFill="1" applyBorder="1"/>
    <xf numFmtId="0" fontId="0" fillId="8" borderId="0" xfId="0" applyFill="1"/>
    <xf numFmtId="0" fontId="5" fillId="0" borderId="9" xfId="0" applyFont="1" applyBorder="1"/>
    <xf numFmtId="0" fontId="7" fillId="0" borderId="9" xfId="0" applyFont="1" applyBorder="1"/>
    <xf numFmtId="0" fontId="3" fillId="0" borderId="9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4" fillId="0" borderId="13" xfId="0" applyFont="1" applyBorder="1"/>
    <xf numFmtId="0" fontId="4" fillId="0" borderId="0" xfId="0" applyFont="1" applyBorder="1"/>
    <xf numFmtId="0" fontId="6" fillId="0" borderId="0" xfId="0" applyFont="1" applyBorder="1"/>
    <xf numFmtId="0" fontId="8" fillId="0" borderId="0" xfId="0" applyFont="1" applyBorder="1"/>
    <xf numFmtId="0" fontId="0" fillId="0" borderId="13" xfId="0" applyBorder="1"/>
    <xf numFmtId="0" fontId="0" fillId="0" borderId="0" xfId="0" applyBorder="1"/>
    <xf numFmtId="0" fontId="7" fillId="0" borderId="14" xfId="0" applyFont="1" applyBorder="1"/>
    <xf numFmtId="0" fontId="8" fillId="0" borderId="15" xfId="0" applyFont="1" applyBorder="1"/>
    <xf numFmtId="0" fontId="5" fillId="0" borderId="14" xfId="0" applyFont="1" applyBorder="1"/>
    <xf numFmtId="0" fontId="6" fillId="0" borderId="15" xfId="0" applyFont="1" applyBorder="1"/>
    <xf numFmtId="0" fontId="5" fillId="0" borderId="12" xfId="0" applyFont="1" applyBorder="1"/>
    <xf numFmtId="0" fontId="6" fillId="0" borderId="13" xfId="0" applyFont="1" applyBorder="1"/>
    <xf numFmtId="0" fontId="7" fillId="0" borderId="12" xfId="0" applyFont="1" applyBorder="1"/>
    <xf numFmtId="0" fontId="8" fillId="0" borderId="13" xfId="0" applyFont="1" applyBorder="1"/>
    <xf numFmtId="0" fontId="1" fillId="0" borderId="11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/>
    <xf numFmtId="0" fontId="1" fillId="0" borderId="10" xfId="0" applyFont="1" applyBorder="1"/>
    <xf numFmtId="0" fontId="0" fillId="9" borderId="7" xfId="0" applyFill="1" applyBorder="1"/>
    <xf numFmtId="0" fontId="0" fillId="9" borderId="17" xfId="0" applyFill="1" applyBorder="1"/>
    <xf numFmtId="0" fontId="0" fillId="9" borderId="18" xfId="0" applyFill="1" applyBorder="1"/>
    <xf numFmtId="0" fontId="0" fillId="9" borderId="19" xfId="0" applyFill="1" applyBorder="1"/>
    <xf numFmtId="164" fontId="0" fillId="0" borderId="0" xfId="0" applyNumberFormat="1" applyBorder="1"/>
    <xf numFmtId="0" fontId="9" fillId="10" borderId="20" xfId="0" applyFont="1" applyFill="1" applyBorder="1" applyAlignment="1">
      <alignment horizontal="center" vertical="top"/>
    </xf>
    <xf numFmtId="0" fontId="9" fillId="10" borderId="21" xfId="0" applyFont="1" applyFill="1" applyBorder="1" applyAlignment="1">
      <alignment horizontal="center" vertical="top"/>
    </xf>
    <xf numFmtId="0" fontId="10" fillId="0" borderId="13" xfId="0" applyFont="1" applyBorder="1"/>
    <xf numFmtId="0" fontId="10" fillId="0" borderId="15" xfId="0" applyFont="1" applyBorder="1"/>
    <xf numFmtId="0" fontId="0" fillId="4" borderId="13" xfId="0" applyFill="1" applyBorder="1"/>
    <xf numFmtId="0" fontId="0" fillId="4" borderId="15" xfId="0" applyFill="1" applyBorder="1"/>
    <xf numFmtId="0" fontId="0" fillId="4" borderId="17" xfId="0" applyFill="1" applyBorder="1"/>
    <xf numFmtId="0" fontId="0" fillId="4" borderId="18" xfId="0" applyFill="1" applyBorder="1"/>
    <xf numFmtId="0" fontId="0" fillId="10" borderId="22" xfId="0" applyFill="1" applyBorder="1"/>
    <xf numFmtId="0" fontId="0" fillId="0" borderId="23" xfId="0" applyBorder="1"/>
    <xf numFmtId="164" fontId="6" fillId="0" borderId="23" xfId="0" applyNumberFormat="1" applyFont="1" applyBorder="1"/>
    <xf numFmtId="164" fontId="0" fillId="4" borderId="23" xfId="0" applyNumberFormat="1" applyFill="1" applyBorder="1"/>
    <xf numFmtId="164" fontId="0" fillId="4" borderId="16" xfId="0" applyNumberFormat="1" applyFill="1" applyBorder="1"/>
    <xf numFmtId="0" fontId="0" fillId="10" borderId="20" xfId="0" applyFill="1" applyBorder="1"/>
    <xf numFmtId="0" fontId="0" fillId="10" borderId="24" xfId="0" applyFill="1" applyBorder="1"/>
    <xf numFmtId="0" fontId="0" fillId="10" borderId="21" xfId="0" applyFill="1" applyBorder="1"/>
    <xf numFmtId="0" fontId="0" fillId="0" borderId="15" xfId="0" applyBorder="1"/>
    <xf numFmtId="164" fontId="0" fillId="0" borderId="13" xfId="0" applyNumberFormat="1" applyBorder="1"/>
    <xf numFmtId="164" fontId="0" fillId="0" borderId="15" xfId="0" applyNumberFormat="1" applyBorder="1"/>
    <xf numFmtId="0" fontId="0" fillId="0" borderId="17" xfId="0" applyBorder="1"/>
    <xf numFmtId="0" fontId="0" fillId="0" borderId="8" xfId="0" applyBorder="1"/>
    <xf numFmtId="0" fontId="0" fillId="0" borderId="18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Patient Arrivals — Time Series + Forecast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and Time Series Plot'!$A$1</c:f>
              <c:strCache>
                <c:ptCount val="1"/>
                <c:pt idx="0">
                  <c:v>Period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'Data and Time Series Plot'!$A$2:$A$17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3F-4A4D-9C5A-77C2C836F3AF}"/>
            </c:ext>
          </c:extLst>
        </c:ser>
        <c:ser>
          <c:idx val="1"/>
          <c:order val="1"/>
          <c:tx>
            <c:strRef>
              <c:f>'Data and Time Series Plot'!$B$1</c:f>
              <c:strCache>
                <c:ptCount val="1"/>
                <c:pt idx="0">
                  <c:v>Patients</c:v>
                </c:pt>
              </c:strCache>
            </c:strRef>
          </c:tx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'Data and Time Series Plot'!$B$2:$B$17</c:f>
              <c:numCache>
                <c:formatCode>General</c:formatCode>
                <c:ptCount val="16"/>
                <c:pt idx="0">
                  <c:v>92</c:v>
                </c:pt>
                <c:pt idx="1">
                  <c:v>88</c:v>
                </c:pt>
                <c:pt idx="2">
                  <c:v>95</c:v>
                </c:pt>
                <c:pt idx="3">
                  <c:v>100</c:v>
                </c:pt>
                <c:pt idx="4">
                  <c:v>104</c:v>
                </c:pt>
                <c:pt idx="5">
                  <c:v>98</c:v>
                </c:pt>
                <c:pt idx="6">
                  <c:v>91</c:v>
                </c:pt>
                <c:pt idx="7">
                  <c:v>87</c:v>
                </c:pt>
                <c:pt idx="8">
                  <c:v>90</c:v>
                </c:pt>
                <c:pt idx="9">
                  <c:v>102</c:v>
                </c:pt>
                <c:pt idx="10">
                  <c:v>106</c:v>
                </c:pt>
                <c:pt idx="11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3F-4A4D-9C5A-77C2C836F3AF}"/>
            </c:ext>
          </c:extLst>
        </c:ser>
        <c:ser>
          <c:idx val="2"/>
          <c:order val="2"/>
          <c:tx>
            <c:strRef>
              <c:f>'Data and Time Series Plot'!$C$1</c:f>
              <c:strCache>
                <c:ptCount val="1"/>
                <c:pt idx="0">
                  <c:v>FORECAST</c:v>
                </c:pt>
              </c:strCache>
            </c:strRef>
          </c:tx>
          <c:spPr>
            <a:ln w="22225" cap="rnd">
              <a:solidFill>
                <a:schemeClr val="accent3"/>
              </a:solidFill>
            </a:ln>
            <a:effectLst>
              <a:glow rad="139700">
                <a:schemeClr val="accent3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'Data and Time Series Plot'!$C$2:$C$17</c:f>
              <c:numCache>
                <c:formatCode>General</c:formatCode>
                <c:ptCount val="16"/>
                <c:pt idx="3" formatCode="0.0">
                  <c:v>95.078805500000001</c:v>
                </c:pt>
                <c:pt idx="4" formatCode="0.0">
                  <c:v>101.57899367864286</c:v>
                </c:pt>
                <c:pt idx="5" formatCode="0.0">
                  <c:v>107.65161757075053</c:v>
                </c:pt>
                <c:pt idx="6" formatCode="0.0">
                  <c:v>106.24988346306721</c:v>
                </c:pt>
                <c:pt idx="7" formatCode="0.0">
                  <c:v>98.527027223567359</c:v>
                </c:pt>
                <c:pt idx="8" formatCode="0.0">
                  <c:v>86.916666666666671</c:v>
                </c:pt>
                <c:pt idx="9" formatCode="0.0">
                  <c:v>89.358986574619976</c:v>
                </c:pt>
                <c:pt idx="10" formatCode="0.0">
                  <c:v>103.31896831803871</c:v>
                </c:pt>
                <c:pt idx="11" formatCode="0.0">
                  <c:v>97.850784385186742</c:v>
                </c:pt>
                <c:pt idx="12" formatCode="0.0">
                  <c:v>91.214108914832167</c:v>
                </c:pt>
                <c:pt idx="13" formatCode="0.0">
                  <c:v>87.240542600737399</c:v>
                </c:pt>
                <c:pt idx="14" formatCode="0.0">
                  <c:v>92.599641253571136</c:v>
                </c:pt>
                <c:pt idx="15" formatCode="0.0">
                  <c:v>101.09844121396991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3F-4A4D-9C5A-77C2C836F3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catAx>
        <c:axId val="50010001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Period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Patients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01000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MA(3)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 More Forecasting Methods'!$B$1</c:f>
              <c:strCache>
                <c:ptCount val="1"/>
                <c:pt idx="0">
                  <c:v>Patients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'2 More Forecasting Methods'!$B$2:$B$17</c:f>
              <c:numCache>
                <c:formatCode>General</c:formatCode>
                <c:ptCount val="16"/>
                <c:pt idx="0">
                  <c:v>92</c:v>
                </c:pt>
                <c:pt idx="1">
                  <c:v>88</c:v>
                </c:pt>
                <c:pt idx="2">
                  <c:v>95</c:v>
                </c:pt>
                <c:pt idx="3">
                  <c:v>100</c:v>
                </c:pt>
                <c:pt idx="4">
                  <c:v>104</c:v>
                </c:pt>
                <c:pt idx="5">
                  <c:v>98</c:v>
                </c:pt>
                <c:pt idx="6">
                  <c:v>91</c:v>
                </c:pt>
                <c:pt idx="7">
                  <c:v>87</c:v>
                </c:pt>
                <c:pt idx="8">
                  <c:v>90</c:v>
                </c:pt>
                <c:pt idx="9">
                  <c:v>102</c:v>
                </c:pt>
                <c:pt idx="10">
                  <c:v>106</c:v>
                </c:pt>
                <c:pt idx="11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2-41B3-9130-A64D842C557E}"/>
            </c:ext>
          </c:extLst>
        </c:ser>
        <c:ser>
          <c:idx val="1"/>
          <c:order val="1"/>
          <c:tx>
            <c:strRef>
              <c:f>'2 More Forecasting Methods'!$C$1</c:f>
              <c:strCache>
                <c:ptCount val="1"/>
                <c:pt idx="0">
                  <c:v>MA(3)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'2 More Forecasting Methods'!$C$2:$C$17</c:f>
              <c:numCache>
                <c:formatCode>General</c:formatCode>
                <c:ptCount val="16"/>
                <c:pt idx="3">
                  <c:v>91.666666666666671</c:v>
                </c:pt>
                <c:pt idx="4">
                  <c:v>94.333333333333329</c:v>
                </c:pt>
                <c:pt idx="5">
                  <c:v>99.666666666666671</c:v>
                </c:pt>
                <c:pt idx="6">
                  <c:v>100.66666666666667</c:v>
                </c:pt>
                <c:pt idx="7">
                  <c:v>97.666666666666671</c:v>
                </c:pt>
                <c:pt idx="8">
                  <c:v>92</c:v>
                </c:pt>
                <c:pt idx="9">
                  <c:v>89.333333333333329</c:v>
                </c:pt>
                <c:pt idx="10">
                  <c:v>93</c:v>
                </c:pt>
                <c:pt idx="11">
                  <c:v>99.333333333333329</c:v>
                </c:pt>
                <c:pt idx="12">
                  <c:v>102.33333333333333</c:v>
                </c:pt>
                <c:pt idx="13">
                  <c:v>102.44444444444444</c:v>
                </c:pt>
                <c:pt idx="14">
                  <c:v>101.25925925925925</c:v>
                </c:pt>
                <c:pt idx="15">
                  <c:v>102.01234567901234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2-41B3-9130-A64D842C5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664652648"/>
        <c:axId val="665435328"/>
      </c:lineChart>
      <c:catAx>
        <c:axId val="6646526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5435328"/>
        <c:crosses val="autoZero"/>
        <c:auto val="1"/>
        <c:lblAlgn val="ctr"/>
        <c:lblOffset val="100"/>
        <c:noMultiLvlLbl val="0"/>
      </c:catAx>
      <c:valAx>
        <c:axId val="665435328"/>
        <c:scaling>
          <c:orientation val="minMax"/>
          <c:min val="8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4652648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 More Forecasting Methods'!$B$1</c:f>
              <c:strCache>
                <c:ptCount val="1"/>
                <c:pt idx="0">
                  <c:v>Patients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'2 More Forecasting Methods'!$B$2:$B$17</c:f>
              <c:numCache>
                <c:formatCode>General</c:formatCode>
                <c:ptCount val="16"/>
                <c:pt idx="0">
                  <c:v>92</c:v>
                </c:pt>
                <c:pt idx="1">
                  <c:v>88</c:v>
                </c:pt>
                <c:pt idx="2">
                  <c:v>95</c:v>
                </c:pt>
                <c:pt idx="3">
                  <c:v>100</c:v>
                </c:pt>
                <c:pt idx="4">
                  <c:v>104</c:v>
                </c:pt>
                <c:pt idx="5">
                  <c:v>98</c:v>
                </c:pt>
                <c:pt idx="6">
                  <c:v>91</c:v>
                </c:pt>
                <c:pt idx="7">
                  <c:v>87</c:v>
                </c:pt>
                <c:pt idx="8">
                  <c:v>90</c:v>
                </c:pt>
                <c:pt idx="9">
                  <c:v>102</c:v>
                </c:pt>
                <c:pt idx="10">
                  <c:v>106</c:v>
                </c:pt>
                <c:pt idx="11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8-41C7-8C23-2AC685997F20}"/>
            </c:ext>
          </c:extLst>
        </c:ser>
        <c:ser>
          <c:idx val="1"/>
          <c:order val="1"/>
          <c:tx>
            <c:strRef>
              <c:f>'2 More Forecasting Methods'!$E$1</c:f>
              <c:strCache>
                <c:ptCount val="1"/>
                <c:pt idx="0">
                  <c:v>SES Fitted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'2 More Forecasting Methods'!$E$2:$E$17</c:f>
              <c:numCache>
                <c:formatCode>General</c:formatCode>
                <c:ptCount val="16"/>
                <c:pt idx="0">
                  <c:v>92</c:v>
                </c:pt>
                <c:pt idx="1">
                  <c:v>92</c:v>
                </c:pt>
                <c:pt idx="2">
                  <c:v>90</c:v>
                </c:pt>
                <c:pt idx="3">
                  <c:v>92.5</c:v>
                </c:pt>
                <c:pt idx="4">
                  <c:v>96.25</c:v>
                </c:pt>
                <c:pt idx="5">
                  <c:v>100.125</c:v>
                </c:pt>
                <c:pt idx="6">
                  <c:v>99.0625</c:v>
                </c:pt>
                <c:pt idx="7">
                  <c:v>95.03125</c:v>
                </c:pt>
                <c:pt idx="8">
                  <c:v>91.015625</c:v>
                </c:pt>
                <c:pt idx="9">
                  <c:v>90.5078125</c:v>
                </c:pt>
                <c:pt idx="10">
                  <c:v>96.25390625</c:v>
                </c:pt>
                <c:pt idx="11">
                  <c:v>101.126953125</c:v>
                </c:pt>
                <c:pt idx="12">
                  <c:v>100.0634765625</c:v>
                </c:pt>
                <c:pt idx="13">
                  <c:v>100.0634765625</c:v>
                </c:pt>
                <c:pt idx="14">
                  <c:v>100.0634765625</c:v>
                </c:pt>
                <c:pt idx="15">
                  <c:v>100.0634765625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8-41C7-8C23-2AC685997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353694064"/>
        <c:axId val="353673184"/>
      </c:lineChart>
      <c:catAx>
        <c:axId val="3536940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673184"/>
        <c:crosses val="autoZero"/>
        <c:auto val="1"/>
        <c:lblAlgn val="ctr"/>
        <c:lblOffset val="100"/>
        <c:noMultiLvlLbl val="0"/>
      </c:catAx>
      <c:valAx>
        <c:axId val="353673184"/>
        <c:scaling>
          <c:orientation val="minMax"/>
          <c:min val="8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3694064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481013</xdr:colOff>
      <xdr:row>0</xdr:row>
      <xdr:rowOff>176213</xdr:rowOff>
    </xdr:from>
    <xdr:to>
      <xdr:col>17</xdr:col>
      <xdr:colOff>138113</xdr:colOff>
      <xdr:row>18</xdr:row>
      <xdr:rowOff>52388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311943</xdr:colOff>
      <xdr:row>17</xdr:row>
      <xdr:rowOff>126206</xdr:rowOff>
    </xdr:from>
    <xdr:to>
      <xdr:col>7</xdr:col>
      <xdr:colOff>350043</xdr:colOff>
      <xdr:row>32</xdr:row>
      <xdr:rowOff>154781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6BFEDC-74E0-3513-0D94-2DC214E93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526256</xdr:colOff>
      <xdr:row>17</xdr:row>
      <xdr:rowOff>126206</xdr:rowOff>
    </xdr:from>
    <xdr:to>
      <xdr:col>14</xdr:col>
      <xdr:colOff>564356</xdr:colOff>
      <xdr:row>32</xdr:row>
      <xdr:rowOff>154781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0F4732E-516F-5831-B10C-94A52C4CC4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selection activeCell="I27" sqref="I27"/>
    </sheetView>
  </sheetViews>
  <sheetFormatPr defaultRowHeight="14.4" x14ac:dyDescent="0.3"/>
  <sheetData>
    <row r="1" spans="1:18" ht="15" thickBot="1" x14ac:dyDescent="0.35">
      <c r="A1" s="43" t="s">
        <v>0</v>
      </c>
      <c r="B1" s="44" t="s">
        <v>1</v>
      </c>
      <c r="C1" s="51" t="s">
        <v>17</v>
      </c>
      <c r="D1" s="56" t="s">
        <v>20</v>
      </c>
      <c r="E1" s="57" t="s">
        <v>21</v>
      </c>
      <c r="F1" s="58" t="s">
        <v>22</v>
      </c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18" x14ac:dyDescent="0.3">
      <c r="A2" s="45">
        <v>1</v>
      </c>
      <c r="B2" s="46">
        <v>92</v>
      </c>
      <c r="C2" s="52"/>
      <c r="D2" s="24"/>
      <c r="E2" s="25"/>
      <c r="F2" s="59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x14ac:dyDescent="0.3">
      <c r="A3" s="45">
        <v>2</v>
      </c>
      <c r="B3" s="46">
        <v>88</v>
      </c>
      <c r="C3" s="52"/>
      <c r="D3" s="24"/>
      <c r="E3" s="25"/>
      <c r="F3" s="59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18" x14ac:dyDescent="0.3">
      <c r="A4" s="45">
        <v>3</v>
      </c>
      <c r="B4" s="46">
        <v>95</v>
      </c>
      <c r="C4" s="52"/>
      <c r="D4" s="24"/>
      <c r="E4" s="25"/>
      <c r="F4" s="59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x14ac:dyDescent="0.3">
      <c r="A5" s="45">
        <v>4</v>
      </c>
      <c r="B5" s="46">
        <v>100</v>
      </c>
      <c r="C5" s="53">
        <f>_xlfn.FORECAST.ETS(A5,$B$2:B4,$A$2:A4,6,1,1)</f>
        <v>95.078805500000001</v>
      </c>
      <c r="D5" s="60">
        <f>B5-C5</f>
        <v>4.9211944999999986</v>
      </c>
      <c r="E5" s="42">
        <f>ABS(D5)</f>
        <v>4.9211944999999986</v>
      </c>
      <c r="F5" s="61">
        <f>D5^2</f>
        <v>24.218155306830237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x14ac:dyDescent="0.3">
      <c r="A6" s="45">
        <v>5</v>
      </c>
      <c r="B6" s="46">
        <v>104</v>
      </c>
      <c r="C6" s="53">
        <f>_xlfn.FORECAST.ETS(A6,$B$2:B5,$A$2:A5,6,1,1)</f>
        <v>101.57899367864286</v>
      </c>
      <c r="D6" s="60">
        <f t="shared" ref="D6:D13" si="0">B6-C6</f>
        <v>2.4210063213571402</v>
      </c>
      <c r="E6" s="42">
        <f t="shared" ref="E6:E13" si="1">ABS(D6)</f>
        <v>2.4210063213571402</v>
      </c>
      <c r="F6" s="61">
        <f t="shared" ref="F6:F13" si="2">D6^2</f>
        <v>5.8612716080512328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18" x14ac:dyDescent="0.3">
      <c r="A7" s="45">
        <v>6</v>
      </c>
      <c r="B7" s="46">
        <v>98</v>
      </c>
      <c r="C7" s="53">
        <f>_xlfn.FORECAST.ETS(A7,$B$2:B6,$A$2:A6,6,1,1)</f>
        <v>107.65161757075053</v>
      </c>
      <c r="D7" s="60">
        <f t="shared" si="0"/>
        <v>-9.6516175707505312</v>
      </c>
      <c r="E7" s="42">
        <f t="shared" si="1"/>
        <v>9.6516175707505312</v>
      </c>
      <c r="F7" s="61">
        <f t="shared" si="2"/>
        <v>93.153721732020387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spans="1:18" x14ac:dyDescent="0.3">
      <c r="A8" s="45">
        <v>7</v>
      </c>
      <c r="B8" s="46">
        <v>91</v>
      </c>
      <c r="C8" s="53">
        <f>_xlfn.FORECAST.ETS(A8,$B$2:B7,$A$2:A7,6,1,1)</f>
        <v>106.24988346306721</v>
      </c>
      <c r="D8" s="60">
        <f t="shared" si="0"/>
        <v>-15.249883463067206</v>
      </c>
      <c r="E8" s="42">
        <f t="shared" si="1"/>
        <v>15.249883463067206</v>
      </c>
      <c r="F8" s="61">
        <f t="shared" si="2"/>
        <v>232.55894563713065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spans="1:18" x14ac:dyDescent="0.3">
      <c r="A9" s="45">
        <v>8</v>
      </c>
      <c r="B9" s="46">
        <v>87</v>
      </c>
      <c r="C9" s="53">
        <f>_xlfn.FORECAST.ETS(A9,$B$2:B8,$A$2:A8,6,1,1)</f>
        <v>98.527027223567359</v>
      </c>
      <c r="D9" s="60">
        <f t="shared" si="0"/>
        <v>-11.527027223567359</v>
      </c>
      <c r="E9" s="42">
        <f t="shared" si="1"/>
        <v>11.527027223567359</v>
      </c>
      <c r="F9" s="61">
        <f t="shared" si="2"/>
        <v>132.872356612863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pans="1:18" x14ac:dyDescent="0.3">
      <c r="A10" s="45">
        <v>9</v>
      </c>
      <c r="B10" s="46">
        <v>90</v>
      </c>
      <c r="C10" s="53">
        <f>_xlfn.FORECAST.ETS(A10,$B$2:B9,$A$2:A9,6,1,1)</f>
        <v>86.916666666666671</v>
      </c>
      <c r="D10" s="60">
        <f t="shared" si="0"/>
        <v>3.0833333333333286</v>
      </c>
      <c r="E10" s="42">
        <f t="shared" si="1"/>
        <v>3.0833333333333286</v>
      </c>
      <c r="F10" s="61">
        <f t="shared" si="2"/>
        <v>9.5069444444444144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spans="1:18" x14ac:dyDescent="0.3">
      <c r="A11" s="45">
        <v>10</v>
      </c>
      <c r="B11" s="46">
        <v>102</v>
      </c>
      <c r="C11" s="53">
        <f>_xlfn.FORECAST.ETS(A11,$B$2:B10,$A$2:A10,6,1,1)</f>
        <v>89.358986574619976</v>
      </c>
      <c r="D11" s="60">
        <f t="shared" si="0"/>
        <v>12.641013425380024</v>
      </c>
      <c r="E11" s="42">
        <f t="shared" si="1"/>
        <v>12.641013425380024</v>
      </c>
      <c r="F11" s="61">
        <f t="shared" si="2"/>
        <v>159.795220420638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8" x14ac:dyDescent="0.3">
      <c r="A12" s="45">
        <v>11</v>
      </c>
      <c r="B12" s="46">
        <v>106</v>
      </c>
      <c r="C12" s="53">
        <f>_xlfn.FORECAST.ETS(A12,$B$2:B11,$A$2:A11,6,1,1)</f>
        <v>103.31896831803871</v>
      </c>
      <c r="D12" s="60">
        <f t="shared" si="0"/>
        <v>2.6810316819612865</v>
      </c>
      <c r="E12" s="42">
        <f t="shared" si="1"/>
        <v>2.6810316819612865</v>
      </c>
      <c r="F12" s="61">
        <f t="shared" si="2"/>
        <v>7.1879308796801649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8" x14ac:dyDescent="0.3">
      <c r="A13" s="45">
        <v>12</v>
      </c>
      <c r="B13" s="46">
        <v>99</v>
      </c>
      <c r="C13" s="53">
        <f>_xlfn.FORECAST.ETS(A13,$B$2:B12,$A$2:A12,6,1,1)</f>
        <v>97.850784385186742</v>
      </c>
      <c r="D13" s="60">
        <f t="shared" si="0"/>
        <v>1.149215614813258</v>
      </c>
      <c r="E13" s="42">
        <f t="shared" si="1"/>
        <v>1.149215614813258</v>
      </c>
      <c r="F13" s="61">
        <f t="shared" si="2"/>
        <v>1.3206965293306145</v>
      </c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8" x14ac:dyDescent="0.3">
      <c r="A14" s="47">
        <v>13</v>
      </c>
      <c r="B14" s="48"/>
      <c r="C14" s="54">
        <f>_xlfn.FORECAST.ETS(A14,$B$2:B13,$A$2:A13,6,1,1)</f>
        <v>91.214108914832167</v>
      </c>
      <c r="D14" s="24"/>
      <c r="E14" s="25"/>
      <c r="F14" s="59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8" x14ac:dyDescent="0.3">
      <c r="A15" s="47">
        <v>14</v>
      </c>
      <c r="B15" s="48"/>
      <c r="C15" s="54">
        <f>_xlfn.FORECAST.ETS(A15,$B$2:B14,$A$2:A14,6,1,1)</f>
        <v>87.240542600737399</v>
      </c>
      <c r="D15" s="24"/>
      <c r="E15" s="38" t="s">
        <v>24</v>
      </c>
      <c r="F15" s="41">
        <f>AVERAGE(E5:E13)</f>
        <v>7.0361470149144587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pans="1:18" x14ac:dyDescent="0.3">
      <c r="A16" s="47">
        <v>15</v>
      </c>
      <c r="B16" s="48"/>
      <c r="C16" s="54">
        <f>_xlfn.FORECAST.ETS(A16,$B$2:B15,$A$2:A15,6,1,1)</f>
        <v>92.599641253571136</v>
      </c>
      <c r="D16" s="24"/>
      <c r="E16" s="39" t="s">
        <v>14</v>
      </c>
      <c r="F16" s="40">
        <f>AVERAGE(F5:F13)</f>
        <v>74.052804796776513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x14ac:dyDescent="0.3">
      <c r="A17" s="49">
        <v>16</v>
      </c>
      <c r="B17" s="50"/>
      <c r="C17" s="55">
        <f>_xlfn.FORECAST.ETS(A17,$B$2:B16,$A$2:A16,6,1,1)</f>
        <v>101.09844121396991</v>
      </c>
      <c r="D17" s="62"/>
      <c r="E17" s="63"/>
      <c r="F17" s="64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pans="1:18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pans="1:18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pans="1:18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</row>
    <row r="21" spans="1:18" x14ac:dyDescent="0.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22" spans="1:18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"/>
  <sheetViews>
    <sheetView workbookViewId="0">
      <selection activeCell="G9" sqref="G9"/>
    </sheetView>
  </sheetViews>
  <sheetFormatPr defaultRowHeight="14.4" x14ac:dyDescent="0.3"/>
  <sheetData>
    <row r="1" spans="1:16" ht="15" thickBot="1" x14ac:dyDescent="0.35">
      <c r="A1" s="34" t="s">
        <v>0</v>
      </c>
      <c r="B1" s="35" t="s">
        <v>1</v>
      </c>
      <c r="C1" s="36" t="s">
        <v>15</v>
      </c>
      <c r="D1" s="36" t="s">
        <v>3</v>
      </c>
      <c r="E1" s="36" t="s">
        <v>4</v>
      </c>
      <c r="F1" s="36" t="s">
        <v>5</v>
      </c>
      <c r="G1" s="37" t="s">
        <v>6</v>
      </c>
      <c r="H1" s="15"/>
      <c r="I1" s="15"/>
      <c r="J1" s="15"/>
      <c r="K1" s="15"/>
      <c r="L1" s="2" t="s">
        <v>7</v>
      </c>
      <c r="M1" s="15"/>
      <c r="N1" s="15"/>
      <c r="O1" s="15"/>
      <c r="P1" s="15"/>
    </row>
    <row r="2" spans="1:16" x14ac:dyDescent="0.3">
      <c r="A2">
        <v>1</v>
      </c>
      <c r="B2">
        <v>92</v>
      </c>
      <c r="C2" s="11"/>
      <c r="D2" s="6"/>
      <c r="E2" s="5">
        <f>B2</f>
        <v>92</v>
      </c>
      <c r="F2">
        <f>B2</f>
        <v>92</v>
      </c>
      <c r="G2" s="6"/>
      <c r="H2" s="15"/>
      <c r="I2" s="15"/>
      <c r="J2" s="15"/>
      <c r="K2" s="15"/>
      <c r="L2" s="2">
        <v>0.5</v>
      </c>
      <c r="M2" s="15"/>
      <c r="N2" s="15"/>
      <c r="O2" s="15"/>
      <c r="P2" s="15"/>
    </row>
    <row r="3" spans="1:16" x14ac:dyDescent="0.3">
      <c r="A3">
        <v>2</v>
      </c>
      <c r="B3">
        <v>88</v>
      </c>
      <c r="C3" s="11"/>
      <c r="D3" s="6"/>
      <c r="E3" s="5">
        <f t="shared" ref="E3:E13" si="0">F2</f>
        <v>92</v>
      </c>
      <c r="F3">
        <f>$L$2*B3 + (1-$L$2)*F2</f>
        <v>90</v>
      </c>
      <c r="G3" s="6">
        <f t="shared" ref="G3:G13" si="1">B3-E3</f>
        <v>-4</v>
      </c>
      <c r="H3" s="15"/>
      <c r="I3" s="15"/>
      <c r="J3" s="15"/>
      <c r="K3" s="15"/>
      <c r="L3" s="3" t="s">
        <v>15</v>
      </c>
      <c r="M3" s="3"/>
      <c r="N3" s="3"/>
      <c r="O3" s="15"/>
      <c r="P3" s="15"/>
    </row>
    <row r="4" spans="1:16" x14ac:dyDescent="0.3">
      <c r="A4">
        <v>3</v>
      </c>
      <c r="B4">
        <v>95</v>
      </c>
      <c r="C4" s="11"/>
      <c r="D4" s="6"/>
      <c r="E4" s="5">
        <f t="shared" si="0"/>
        <v>90</v>
      </c>
      <c r="F4">
        <f t="shared" ref="F4:F12" si="2">$L$2*B4 + (1-$L$2)*F3</f>
        <v>92.5</v>
      </c>
      <c r="G4" s="6">
        <f t="shared" si="1"/>
        <v>5</v>
      </c>
      <c r="H4" s="15"/>
      <c r="I4" s="15"/>
      <c r="J4" s="15"/>
      <c r="K4" s="15"/>
      <c r="L4" s="3" t="s">
        <v>18</v>
      </c>
      <c r="M4" s="3"/>
      <c r="N4" s="3"/>
      <c r="O4" s="15"/>
      <c r="P4" s="15"/>
    </row>
    <row r="5" spans="1:16" x14ac:dyDescent="0.3">
      <c r="A5">
        <v>4</v>
      </c>
      <c r="B5">
        <v>100</v>
      </c>
      <c r="C5" s="12">
        <f>AVERAGE(B2:B4)</f>
        <v>91.666666666666671</v>
      </c>
      <c r="D5" s="6">
        <f>B5-C5</f>
        <v>8.3333333333333286</v>
      </c>
      <c r="E5" s="5">
        <f t="shared" si="0"/>
        <v>92.5</v>
      </c>
      <c r="F5">
        <f t="shared" si="2"/>
        <v>96.25</v>
      </c>
      <c r="G5" s="6">
        <f t="shared" si="1"/>
        <v>7.5</v>
      </c>
      <c r="H5" s="15"/>
      <c r="I5" s="15"/>
      <c r="J5" s="15"/>
      <c r="K5" s="15"/>
      <c r="L5" s="4" t="s">
        <v>16</v>
      </c>
      <c r="M5" s="4"/>
      <c r="N5" s="4"/>
      <c r="O5" s="15"/>
      <c r="P5" s="15"/>
    </row>
    <row r="6" spans="1:16" x14ac:dyDescent="0.3">
      <c r="A6">
        <v>5</v>
      </c>
      <c r="B6">
        <v>104</v>
      </c>
      <c r="C6" s="12">
        <f t="shared" ref="C6:C13" si="3">AVERAGE(B3:B5)</f>
        <v>94.333333333333329</v>
      </c>
      <c r="D6" s="6">
        <f t="shared" ref="D6:D13" si="4">B6-C6</f>
        <v>9.6666666666666714</v>
      </c>
      <c r="E6" s="5">
        <f t="shared" si="0"/>
        <v>96.25</v>
      </c>
      <c r="F6">
        <f t="shared" si="2"/>
        <v>100.125</v>
      </c>
      <c r="G6" s="6">
        <f t="shared" si="1"/>
        <v>7.75</v>
      </c>
      <c r="H6" s="15"/>
      <c r="I6" s="15"/>
      <c r="J6" s="15"/>
      <c r="K6" s="15"/>
      <c r="L6" s="4" t="s">
        <v>19</v>
      </c>
      <c r="M6" s="4"/>
      <c r="N6" s="4"/>
      <c r="O6" s="15"/>
      <c r="P6" s="15"/>
    </row>
    <row r="7" spans="1:16" x14ac:dyDescent="0.3">
      <c r="A7">
        <v>6</v>
      </c>
      <c r="B7">
        <v>98</v>
      </c>
      <c r="C7" s="12">
        <f t="shared" si="3"/>
        <v>99.666666666666671</v>
      </c>
      <c r="D7" s="6">
        <f t="shared" si="4"/>
        <v>-1.6666666666666714</v>
      </c>
      <c r="E7" s="5">
        <f t="shared" si="0"/>
        <v>100.125</v>
      </c>
      <c r="F7">
        <f t="shared" si="2"/>
        <v>99.0625</v>
      </c>
      <c r="G7" s="6">
        <f t="shared" si="1"/>
        <v>-2.125</v>
      </c>
      <c r="H7" s="15"/>
      <c r="I7" s="15"/>
      <c r="J7" s="15"/>
      <c r="K7" s="15"/>
      <c r="L7" s="15"/>
      <c r="M7" s="15"/>
      <c r="N7" s="15"/>
      <c r="O7" s="15"/>
      <c r="P7" s="15"/>
    </row>
    <row r="8" spans="1:16" x14ac:dyDescent="0.3">
      <c r="A8">
        <v>7</v>
      </c>
      <c r="B8">
        <v>91</v>
      </c>
      <c r="C8" s="12">
        <f t="shared" si="3"/>
        <v>100.66666666666667</v>
      </c>
      <c r="D8" s="6">
        <f t="shared" si="4"/>
        <v>-9.6666666666666714</v>
      </c>
      <c r="E8" s="5">
        <f t="shared" si="0"/>
        <v>99.0625</v>
      </c>
      <c r="F8">
        <f t="shared" si="2"/>
        <v>95.03125</v>
      </c>
      <c r="G8" s="6">
        <f t="shared" si="1"/>
        <v>-8.0625</v>
      </c>
      <c r="H8" s="15"/>
      <c r="I8" s="15"/>
      <c r="J8" s="15"/>
      <c r="K8" s="15"/>
      <c r="L8" s="15"/>
      <c r="M8" s="15"/>
      <c r="N8" s="15"/>
      <c r="O8" s="15"/>
      <c r="P8" s="15"/>
    </row>
    <row r="9" spans="1:16" x14ac:dyDescent="0.3">
      <c r="A9">
        <v>8</v>
      </c>
      <c r="B9">
        <v>87</v>
      </c>
      <c r="C9" s="12">
        <f t="shared" si="3"/>
        <v>97.666666666666671</v>
      </c>
      <c r="D9" s="6">
        <f t="shared" si="4"/>
        <v>-10.666666666666671</v>
      </c>
      <c r="E9" s="5">
        <f t="shared" si="0"/>
        <v>95.03125</v>
      </c>
      <c r="F9">
        <f t="shared" si="2"/>
        <v>91.015625</v>
      </c>
      <c r="G9" s="6">
        <f t="shared" si="1"/>
        <v>-8.03125</v>
      </c>
      <c r="H9" s="15"/>
      <c r="I9" s="15"/>
      <c r="J9" s="15"/>
      <c r="K9" s="15"/>
      <c r="L9" s="15"/>
      <c r="M9" s="15"/>
      <c r="N9" s="15"/>
      <c r="O9" s="15"/>
      <c r="P9" s="15"/>
    </row>
    <row r="10" spans="1:16" x14ac:dyDescent="0.3">
      <c r="A10">
        <v>9</v>
      </c>
      <c r="B10">
        <v>90</v>
      </c>
      <c r="C10" s="12">
        <f t="shared" si="3"/>
        <v>92</v>
      </c>
      <c r="D10" s="6">
        <f t="shared" si="4"/>
        <v>-2</v>
      </c>
      <c r="E10" s="5">
        <f t="shared" si="0"/>
        <v>91.015625</v>
      </c>
      <c r="F10">
        <f t="shared" si="2"/>
        <v>90.5078125</v>
      </c>
      <c r="G10" s="6">
        <f t="shared" si="1"/>
        <v>-1.015625</v>
      </c>
      <c r="H10" s="15"/>
      <c r="I10" s="15"/>
      <c r="J10" s="15"/>
      <c r="K10" s="15"/>
      <c r="L10" s="15"/>
      <c r="M10" s="15"/>
      <c r="N10" s="15"/>
      <c r="O10" s="15"/>
      <c r="P10" s="15"/>
    </row>
    <row r="11" spans="1:16" x14ac:dyDescent="0.3">
      <c r="A11">
        <v>10</v>
      </c>
      <c r="B11">
        <v>102</v>
      </c>
      <c r="C11" s="12">
        <f t="shared" si="3"/>
        <v>89.333333333333329</v>
      </c>
      <c r="D11" s="6">
        <f t="shared" si="4"/>
        <v>12.666666666666671</v>
      </c>
      <c r="E11" s="5">
        <f t="shared" si="0"/>
        <v>90.5078125</v>
      </c>
      <c r="F11">
        <f t="shared" si="2"/>
        <v>96.25390625</v>
      </c>
      <c r="G11" s="6">
        <f t="shared" si="1"/>
        <v>11.4921875</v>
      </c>
      <c r="H11" s="15"/>
      <c r="I11" s="15"/>
      <c r="J11" s="15"/>
      <c r="K11" s="15"/>
      <c r="L11" s="15"/>
      <c r="M11" s="15"/>
      <c r="N11" s="15"/>
      <c r="O11" s="15"/>
      <c r="P11" s="15"/>
    </row>
    <row r="12" spans="1:16" x14ac:dyDescent="0.3">
      <c r="A12">
        <v>11</v>
      </c>
      <c r="B12">
        <v>106</v>
      </c>
      <c r="C12" s="12">
        <f t="shared" si="3"/>
        <v>93</v>
      </c>
      <c r="D12" s="6">
        <f t="shared" si="4"/>
        <v>13</v>
      </c>
      <c r="E12" s="5">
        <f t="shared" si="0"/>
        <v>96.25390625</v>
      </c>
      <c r="F12">
        <f t="shared" si="2"/>
        <v>101.126953125</v>
      </c>
      <c r="G12" s="6">
        <f t="shared" si="1"/>
        <v>9.74609375</v>
      </c>
      <c r="H12" s="15"/>
      <c r="I12" s="15"/>
      <c r="J12" s="15"/>
      <c r="K12" s="15"/>
      <c r="L12" s="15"/>
      <c r="M12" s="15"/>
      <c r="N12" s="15"/>
      <c r="O12" s="15"/>
      <c r="P12" s="15"/>
    </row>
    <row r="13" spans="1:16" x14ac:dyDescent="0.3">
      <c r="A13">
        <v>12</v>
      </c>
      <c r="B13">
        <v>99</v>
      </c>
      <c r="C13" s="12">
        <f t="shared" si="3"/>
        <v>99.333333333333329</v>
      </c>
      <c r="D13" s="6">
        <f t="shared" si="4"/>
        <v>-0.3333333333333286</v>
      </c>
      <c r="E13" s="5">
        <f t="shared" si="0"/>
        <v>101.126953125</v>
      </c>
      <c r="F13">
        <f>$L$2*B13 + (1-$L$2)*F12</f>
        <v>100.0634765625</v>
      </c>
      <c r="G13" s="6">
        <f t="shared" si="1"/>
        <v>-2.126953125</v>
      </c>
      <c r="H13" s="15"/>
      <c r="I13" s="15"/>
      <c r="J13" s="15"/>
      <c r="K13" s="15"/>
      <c r="L13" s="15"/>
      <c r="M13" s="15"/>
      <c r="N13" s="15"/>
      <c r="O13" s="15"/>
      <c r="P13" s="15"/>
    </row>
    <row r="14" spans="1:16" x14ac:dyDescent="0.3">
      <c r="A14" s="1">
        <v>13</v>
      </c>
      <c r="C14" s="12">
        <f>AVERAGE(B11:B13)</f>
        <v>102.33333333333333</v>
      </c>
      <c r="D14" s="6"/>
      <c r="E14" s="5">
        <f>F13</f>
        <v>100.0634765625</v>
      </c>
      <c r="G14" s="6"/>
      <c r="H14" s="15"/>
      <c r="I14" s="15"/>
      <c r="J14" s="15"/>
      <c r="K14" s="15"/>
      <c r="L14" s="15"/>
      <c r="M14" s="15"/>
      <c r="N14" s="15"/>
      <c r="O14" s="15"/>
      <c r="P14" s="15"/>
    </row>
    <row r="15" spans="1:16" x14ac:dyDescent="0.3">
      <c r="A15" s="1">
        <v>14</v>
      </c>
      <c r="C15" s="13">
        <f>AVERAGE(C14,B13,B12)</f>
        <v>102.44444444444444</v>
      </c>
      <c r="D15" s="6"/>
      <c r="E15" s="7">
        <f>F13</f>
        <v>100.0634765625</v>
      </c>
      <c r="G15" s="6"/>
      <c r="H15" s="15"/>
      <c r="I15" s="15"/>
      <c r="J15" s="15"/>
      <c r="K15" s="15"/>
      <c r="L15" s="15"/>
      <c r="M15" s="15"/>
      <c r="N15" s="15"/>
      <c r="O15" s="15"/>
      <c r="P15" s="15"/>
    </row>
    <row r="16" spans="1:16" x14ac:dyDescent="0.3">
      <c r="A16" s="1">
        <v>15</v>
      </c>
      <c r="C16" s="13">
        <f>AVERAGE(C15,C14,B13)</f>
        <v>101.25925925925925</v>
      </c>
      <c r="D16" s="6"/>
      <c r="E16" s="7">
        <f>F13</f>
        <v>100.0634765625</v>
      </c>
      <c r="G16" s="6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5" thickBot="1" x14ac:dyDescent="0.35">
      <c r="A17" s="1">
        <v>16</v>
      </c>
      <c r="C17" s="13">
        <f>AVERAGE(C16,C15,C14)</f>
        <v>102.01234567901234</v>
      </c>
      <c r="D17" s="10"/>
      <c r="E17" s="8">
        <f>F13</f>
        <v>100.0634765625</v>
      </c>
      <c r="F17" s="9"/>
      <c r="G17" s="10"/>
      <c r="H17" s="15"/>
      <c r="I17" s="15"/>
      <c r="J17" s="15"/>
      <c r="K17" s="15"/>
      <c r="L17" s="15"/>
      <c r="M17" s="15"/>
      <c r="N17" s="15"/>
      <c r="O17" s="15"/>
      <c r="P17" s="15"/>
    </row>
    <row r="18" spans="1:16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 x14ac:dyDescent="0.3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 x14ac:dyDescent="0.3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 x14ac:dyDescent="0.3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 x14ac:dyDescent="0.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 x14ac:dyDescent="0.3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 x14ac:dyDescent="0.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 x14ac:dyDescent="0.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 x14ac:dyDescent="0.3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 x14ac:dyDescent="0.3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x14ac:dyDescent="0.3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x14ac:dyDescent="0.3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x14ac:dyDescent="0.3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3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3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3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5"/>
  <sheetViews>
    <sheetView workbookViewId="0">
      <selection activeCell="E27" sqref="E27"/>
    </sheetView>
  </sheetViews>
  <sheetFormatPr defaultRowHeight="14.4" x14ac:dyDescent="0.3"/>
  <cols>
    <col min="12" max="12" width="12" bestFit="1" customWidth="1"/>
    <col min="16" max="16" width="12" bestFit="1" customWidth="1"/>
  </cols>
  <sheetData>
    <row r="1" spans="1:19" ht="15" thickBot="1" x14ac:dyDescent="0.35">
      <c r="A1" s="19" t="s">
        <v>0</v>
      </c>
      <c r="B1" s="18" t="s">
        <v>1</v>
      </c>
      <c r="C1" s="30" t="s">
        <v>2</v>
      </c>
      <c r="D1" s="16" t="s">
        <v>3</v>
      </c>
      <c r="E1" s="16" t="s">
        <v>8</v>
      </c>
      <c r="F1" s="28" t="s">
        <v>9</v>
      </c>
      <c r="G1" s="32" t="s">
        <v>4</v>
      </c>
      <c r="H1" s="17" t="s">
        <v>5</v>
      </c>
      <c r="I1" s="17" t="s">
        <v>6</v>
      </c>
      <c r="J1" s="17" t="s">
        <v>7</v>
      </c>
      <c r="K1" s="17" t="s">
        <v>10</v>
      </c>
      <c r="L1" s="26" t="s">
        <v>11</v>
      </c>
      <c r="M1" s="15"/>
      <c r="N1" s="15"/>
      <c r="O1" s="15"/>
      <c r="P1" t="s">
        <v>12</v>
      </c>
      <c r="Q1" s="14" t="s">
        <v>13</v>
      </c>
      <c r="R1" s="14" t="s">
        <v>14</v>
      </c>
      <c r="S1" s="15"/>
    </row>
    <row r="2" spans="1:19" x14ac:dyDescent="0.3">
      <c r="A2" s="20">
        <v>1</v>
      </c>
      <c r="B2" s="21">
        <v>92</v>
      </c>
      <c r="C2" s="31"/>
      <c r="D2" s="22"/>
      <c r="E2" s="22"/>
      <c r="F2" s="29"/>
      <c r="G2" s="33">
        <f>B2</f>
        <v>92</v>
      </c>
      <c r="H2" s="23">
        <f>B2</f>
        <v>92</v>
      </c>
      <c r="I2" s="23"/>
      <c r="J2" s="23">
        <v>0.5</v>
      </c>
      <c r="K2" s="23"/>
      <c r="L2" s="27"/>
      <c r="M2" s="15"/>
      <c r="N2" s="15"/>
      <c r="O2" s="15"/>
      <c r="P2" t="s">
        <v>15</v>
      </c>
      <c r="Q2" s="14">
        <f>AVERAGE(E5:E13)</f>
        <v>7.5555555555555571</v>
      </c>
      <c r="R2" s="14">
        <f>AVERAGE(F5:F13)</f>
        <v>78.493827160493865</v>
      </c>
      <c r="S2" s="15"/>
    </row>
    <row r="3" spans="1:19" x14ac:dyDescent="0.3">
      <c r="A3" s="20">
        <v>2</v>
      </c>
      <c r="B3" s="21">
        <v>88</v>
      </c>
      <c r="C3" s="31"/>
      <c r="D3" s="22"/>
      <c r="E3" s="22"/>
      <c r="F3" s="29"/>
      <c r="G3" s="33">
        <f t="shared" ref="G3:G12" si="0">H2</f>
        <v>92</v>
      </c>
      <c r="H3" s="23">
        <f>$J$2*B3 + (1-$J$2)*H2</f>
        <v>90</v>
      </c>
      <c r="I3" s="23">
        <f t="shared" ref="I3:I13" si="1">B3-G3</f>
        <v>-4</v>
      </c>
      <c r="J3" s="23"/>
      <c r="K3" s="23">
        <f t="shared" ref="K3:K13" si="2">ABS(I3)</f>
        <v>4</v>
      </c>
      <c r="L3" s="27">
        <f t="shared" ref="L3:L13" si="3">I3^2</f>
        <v>16</v>
      </c>
      <c r="M3" s="15"/>
      <c r="N3" s="15"/>
      <c r="O3" s="15"/>
      <c r="P3" t="s">
        <v>16</v>
      </c>
      <c r="Q3" s="14">
        <f>AVERAGE(K3:K13)</f>
        <v>6.0772372159090908</v>
      </c>
      <c r="R3" s="14">
        <f>AVERAGE(L3:L13)</f>
        <v>47.631377133456141</v>
      </c>
      <c r="S3" s="15"/>
    </row>
    <row r="4" spans="1:19" x14ac:dyDescent="0.3">
      <c r="A4" s="20">
        <v>3</v>
      </c>
      <c r="B4" s="21">
        <v>95</v>
      </c>
      <c r="C4" s="31"/>
      <c r="D4" s="22"/>
      <c r="E4" s="22"/>
      <c r="F4" s="29"/>
      <c r="G4" s="33">
        <f t="shared" si="0"/>
        <v>90</v>
      </c>
      <c r="H4" s="23">
        <f t="shared" ref="H4:H13" si="4">$J$2*B4 + (1-$J$2)*H3</f>
        <v>92.5</v>
      </c>
      <c r="I4" s="23">
        <f t="shared" si="1"/>
        <v>5</v>
      </c>
      <c r="J4" s="23"/>
      <c r="K4" s="23">
        <f t="shared" si="2"/>
        <v>5</v>
      </c>
      <c r="L4" s="27">
        <f t="shared" si="3"/>
        <v>25</v>
      </c>
      <c r="M4" s="15"/>
      <c r="N4" s="15"/>
      <c r="O4" s="15"/>
      <c r="P4" t="s">
        <v>23</v>
      </c>
      <c r="Q4" s="14">
        <f>AVERAGE('Data and Time Series Plot'!E5:E13)</f>
        <v>7.0361470149144587</v>
      </c>
      <c r="R4" s="14">
        <f>AVERAGE('Data and Time Series Plot'!F5:F13)</f>
        <v>74.052804796776513</v>
      </c>
      <c r="S4" s="15"/>
    </row>
    <row r="5" spans="1:19" x14ac:dyDescent="0.3">
      <c r="A5" s="20">
        <v>4</v>
      </c>
      <c r="B5" s="21">
        <v>100</v>
      </c>
      <c r="C5" s="31">
        <f>AVERAGE($B$2:$B$4)</f>
        <v>91.666666666666671</v>
      </c>
      <c r="D5" s="22">
        <f t="shared" ref="D5:D13" si="5">B5-C5</f>
        <v>8.3333333333333286</v>
      </c>
      <c r="E5" s="22">
        <f t="shared" ref="E5:E13" si="6">ABS(D5)</f>
        <v>8.3333333333333286</v>
      </c>
      <c r="F5" s="29">
        <f t="shared" ref="F5:F13" si="7">D5^2</f>
        <v>69.444444444444372</v>
      </c>
      <c r="G5" s="33">
        <f t="shared" si="0"/>
        <v>92.5</v>
      </c>
      <c r="H5" s="23">
        <f t="shared" si="4"/>
        <v>96.25</v>
      </c>
      <c r="I5" s="23">
        <f t="shared" si="1"/>
        <v>7.5</v>
      </c>
      <c r="J5" s="23"/>
      <c r="K5" s="23">
        <f t="shared" si="2"/>
        <v>7.5</v>
      </c>
      <c r="L5" s="27">
        <f t="shared" si="3"/>
        <v>56.25</v>
      </c>
      <c r="M5" s="15"/>
      <c r="N5" s="15"/>
      <c r="O5" s="15"/>
      <c r="P5" s="15"/>
      <c r="Q5" s="15"/>
      <c r="R5" s="15"/>
      <c r="S5" s="15"/>
    </row>
    <row r="6" spans="1:19" x14ac:dyDescent="0.3">
      <c r="A6" s="20">
        <v>5</v>
      </c>
      <c r="B6" s="21">
        <v>104</v>
      </c>
      <c r="C6" s="31">
        <f>AVERAGE($B$3:$B$5)</f>
        <v>94.333333333333329</v>
      </c>
      <c r="D6" s="22">
        <f t="shared" si="5"/>
        <v>9.6666666666666714</v>
      </c>
      <c r="E6" s="22">
        <f t="shared" si="6"/>
        <v>9.6666666666666714</v>
      </c>
      <c r="F6" s="29">
        <f t="shared" si="7"/>
        <v>93.444444444444542</v>
      </c>
      <c r="G6" s="33">
        <f t="shared" si="0"/>
        <v>96.25</v>
      </c>
      <c r="H6" s="23">
        <f t="shared" si="4"/>
        <v>100.125</v>
      </c>
      <c r="I6" s="23">
        <f t="shared" si="1"/>
        <v>7.75</v>
      </c>
      <c r="J6" s="23"/>
      <c r="K6" s="23">
        <f t="shared" si="2"/>
        <v>7.75</v>
      </c>
      <c r="L6" s="27">
        <f t="shared" si="3"/>
        <v>60.0625</v>
      </c>
      <c r="M6" s="15"/>
      <c r="N6" s="15"/>
      <c r="O6" s="15"/>
      <c r="P6" s="15"/>
      <c r="Q6" s="15"/>
      <c r="R6" s="15"/>
      <c r="S6" s="15"/>
    </row>
    <row r="7" spans="1:19" x14ac:dyDescent="0.3">
      <c r="A7" s="20">
        <v>6</v>
      </c>
      <c r="B7" s="21">
        <v>98</v>
      </c>
      <c r="C7" s="31">
        <f>AVERAGE($B$4:$B$6)</f>
        <v>99.666666666666671</v>
      </c>
      <c r="D7" s="22">
        <f t="shared" si="5"/>
        <v>-1.6666666666666714</v>
      </c>
      <c r="E7" s="22">
        <f t="shared" si="6"/>
        <v>1.6666666666666714</v>
      </c>
      <c r="F7" s="29">
        <f t="shared" si="7"/>
        <v>2.7777777777777937</v>
      </c>
      <c r="G7" s="33">
        <f t="shared" si="0"/>
        <v>100.125</v>
      </c>
      <c r="H7" s="23">
        <f t="shared" si="4"/>
        <v>99.0625</v>
      </c>
      <c r="I7" s="23">
        <f t="shared" si="1"/>
        <v>-2.125</v>
      </c>
      <c r="J7" s="23"/>
      <c r="K7" s="23">
        <f t="shared" si="2"/>
        <v>2.125</v>
      </c>
      <c r="L7" s="27">
        <f t="shared" si="3"/>
        <v>4.515625</v>
      </c>
      <c r="M7" s="15"/>
      <c r="N7" s="15"/>
      <c r="O7" s="15"/>
      <c r="P7" s="15"/>
      <c r="Q7" s="15"/>
      <c r="R7" s="15"/>
      <c r="S7" s="15"/>
    </row>
    <row r="8" spans="1:19" x14ac:dyDescent="0.3">
      <c r="A8" s="20">
        <v>7</v>
      </c>
      <c r="B8" s="21">
        <v>91</v>
      </c>
      <c r="C8" s="31">
        <f>AVERAGE($B$5:$B$7)</f>
        <v>100.66666666666667</v>
      </c>
      <c r="D8" s="22">
        <f t="shared" si="5"/>
        <v>-9.6666666666666714</v>
      </c>
      <c r="E8" s="22">
        <f t="shared" si="6"/>
        <v>9.6666666666666714</v>
      </c>
      <c r="F8" s="29">
        <f t="shared" si="7"/>
        <v>93.444444444444542</v>
      </c>
      <c r="G8" s="33">
        <f t="shared" si="0"/>
        <v>99.0625</v>
      </c>
      <c r="H8" s="23">
        <f t="shared" si="4"/>
        <v>95.03125</v>
      </c>
      <c r="I8" s="23">
        <f t="shared" si="1"/>
        <v>-8.0625</v>
      </c>
      <c r="J8" s="23"/>
      <c r="K8" s="23">
        <f t="shared" si="2"/>
        <v>8.0625</v>
      </c>
      <c r="L8" s="27">
        <f t="shared" si="3"/>
        <v>65.00390625</v>
      </c>
      <c r="M8" s="15"/>
      <c r="N8" s="15"/>
      <c r="O8" s="15"/>
      <c r="P8" s="15"/>
      <c r="Q8" s="15"/>
      <c r="R8" s="15"/>
      <c r="S8" s="15"/>
    </row>
    <row r="9" spans="1:19" x14ac:dyDescent="0.3">
      <c r="A9" s="20">
        <v>8</v>
      </c>
      <c r="B9" s="21">
        <v>87</v>
      </c>
      <c r="C9" s="31">
        <f>AVERAGE($B$6:$B$8)</f>
        <v>97.666666666666671</v>
      </c>
      <c r="D9" s="22">
        <f t="shared" si="5"/>
        <v>-10.666666666666671</v>
      </c>
      <c r="E9" s="22">
        <f t="shared" si="6"/>
        <v>10.666666666666671</v>
      </c>
      <c r="F9" s="29">
        <f t="shared" si="7"/>
        <v>113.77777777777789</v>
      </c>
      <c r="G9" s="33">
        <f t="shared" si="0"/>
        <v>95.03125</v>
      </c>
      <c r="H9" s="23">
        <f t="shared" si="4"/>
        <v>91.015625</v>
      </c>
      <c r="I9" s="23">
        <f t="shared" si="1"/>
        <v>-8.03125</v>
      </c>
      <c r="J9" s="23"/>
      <c r="K9" s="23">
        <f t="shared" si="2"/>
        <v>8.03125</v>
      </c>
      <c r="L9" s="27">
        <f t="shared" si="3"/>
        <v>64.5009765625</v>
      </c>
      <c r="M9" s="15"/>
      <c r="N9" s="15"/>
      <c r="O9" s="15"/>
      <c r="P9" s="15"/>
      <c r="Q9" s="15"/>
      <c r="R9" s="15"/>
      <c r="S9" s="15"/>
    </row>
    <row r="10" spans="1:19" x14ac:dyDescent="0.3">
      <c r="A10" s="20">
        <v>9</v>
      </c>
      <c r="B10" s="21">
        <v>90</v>
      </c>
      <c r="C10" s="31">
        <f>AVERAGE($B$7:$B$9)</f>
        <v>92</v>
      </c>
      <c r="D10" s="22">
        <f t="shared" si="5"/>
        <v>-2</v>
      </c>
      <c r="E10" s="22">
        <f t="shared" si="6"/>
        <v>2</v>
      </c>
      <c r="F10" s="29">
        <f t="shared" si="7"/>
        <v>4</v>
      </c>
      <c r="G10" s="33">
        <f t="shared" si="0"/>
        <v>91.015625</v>
      </c>
      <c r="H10" s="23">
        <f t="shared" si="4"/>
        <v>90.5078125</v>
      </c>
      <c r="I10" s="23">
        <f t="shared" si="1"/>
        <v>-1.015625</v>
      </c>
      <c r="J10" s="23"/>
      <c r="K10" s="23">
        <f t="shared" si="2"/>
        <v>1.015625</v>
      </c>
      <c r="L10" s="27">
        <f t="shared" si="3"/>
        <v>1.031494140625</v>
      </c>
      <c r="M10" s="15"/>
      <c r="N10" s="15"/>
      <c r="O10" s="15"/>
      <c r="P10" s="15"/>
      <c r="Q10" s="15"/>
      <c r="R10" s="15"/>
      <c r="S10" s="15"/>
    </row>
    <row r="11" spans="1:19" x14ac:dyDescent="0.3">
      <c r="A11" s="20">
        <v>10</v>
      </c>
      <c r="B11" s="21">
        <v>102</v>
      </c>
      <c r="C11" s="31">
        <f>AVERAGE($B$8:$B$10)</f>
        <v>89.333333333333329</v>
      </c>
      <c r="D11" s="22">
        <f t="shared" si="5"/>
        <v>12.666666666666671</v>
      </c>
      <c r="E11" s="22">
        <f t="shared" si="6"/>
        <v>12.666666666666671</v>
      </c>
      <c r="F11" s="29">
        <f t="shared" si="7"/>
        <v>160.44444444444457</v>
      </c>
      <c r="G11" s="33">
        <f t="shared" si="0"/>
        <v>90.5078125</v>
      </c>
      <c r="H11" s="23">
        <f t="shared" si="4"/>
        <v>96.25390625</v>
      </c>
      <c r="I11" s="23">
        <f t="shared" si="1"/>
        <v>11.4921875</v>
      </c>
      <c r="J11" s="23"/>
      <c r="K11" s="23">
        <f t="shared" si="2"/>
        <v>11.4921875</v>
      </c>
      <c r="L11" s="27">
        <f t="shared" si="3"/>
        <v>132.07037353515625</v>
      </c>
      <c r="M11" s="15"/>
      <c r="N11" s="15"/>
      <c r="O11" s="15"/>
      <c r="P11" s="15"/>
      <c r="Q11" s="15"/>
      <c r="R11" s="15"/>
      <c r="S11" s="15"/>
    </row>
    <row r="12" spans="1:19" x14ac:dyDescent="0.3">
      <c r="A12" s="20">
        <v>11</v>
      </c>
      <c r="B12" s="21">
        <v>106</v>
      </c>
      <c r="C12" s="31">
        <f>AVERAGE($B$9:$B$11)</f>
        <v>93</v>
      </c>
      <c r="D12" s="22">
        <f t="shared" si="5"/>
        <v>13</v>
      </c>
      <c r="E12" s="22">
        <f t="shared" si="6"/>
        <v>13</v>
      </c>
      <c r="F12" s="29">
        <f t="shared" si="7"/>
        <v>169</v>
      </c>
      <c r="G12" s="33">
        <f t="shared" si="0"/>
        <v>96.25390625</v>
      </c>
      <c r="H12" s="23">
        <f t="shared" si="4"/>
        <v>101.126953125</v>
      </c>
      <c r="I12" s="23">
        <f t="shared" si="1"/>
        <v>9.74609375</v>
      </c>
      <c r="J12" s="23"/>
      <c r="K12" s="23">
        <f t="shared" si="2"/>
        <v>9.74609375</v>
      </c>
      <c r="L12" s="27">
        <f t="shared" si="3"/>
        <v>94.986343383789063</v>
      </c>
      <c r="M12" s="15"/>
      <c r="N12" s="15"/>
      <c r="O12" s="15"/>
      <c r="P12" s="15"/>
      <c r="Q12" s="15"/>
      <c r="R12" s="15"/>
      <c r="S12" s="15"/>
    </row>
    <row r="13" spans="1:19" x14ac:dyDescent="0.3">
      <c r="A13" s="20">
        <v>12</v>
      </c>
      <c r="B13" s="21">
        <v>99</v>
      </c>
      <c r="C13" s="31">
        <f>AVERAGE($B10:$B12)</f>
        <v>99.333333333333329</v>
      </c>
      <c r="D13" s="22">
        <f t="shared" si="5"/>
        <v>-0.3333333333333286</v>
      </c>
      <c r="E13" s="22">
        <f t="shared" si="6"/>
        <v>0.3333333333333286</v>
      </c>
      <c r="F13" s="29">
        <f t="shared" si="7"/>
        <v>0.11111111111110795</v>
      </c>
      <c r="G13" s="33">
        <f>H12</f>
        <v>101.126953125</v>
      </c>
      <c r="H13" s="23">
        <f t="shared" si="4"/>
        <v>100.0634765625</v>
      </c>
      <c r="I13" s="23">
        <f t="shared" si="1"/>
        <v>-2.126953125</v>
      </c>
      <c r="J13" s="23"/>
      <c r="K13" s="23">
        <f t="shared" si="2"/>
        <v>2.126953125</v>
      </c>
      <c r="L13" s="27">
        <f t="shared" si="3"/>
        <v>4.5239295959472656</v>
      </c>
      <c r="M13" s="15"/>
      <c r="N13" s="15"/>
      <c r="O13" s="15"/>
      <c r="P13" s="15"/>
      <c r="Q13" s="15"/>
      <c r="R13" s="15"/>
      <c r="S13" s="15"/>
    </row>
    <row r="14" spans="1:19" x14ac:dyDescent="0.3">
      <c r="A14" s="24"/>
      <c r="B14" s="25"/>
      <c r="C14" s="31">
        <f>AVERAGE($B11:$B13)</f>
        <v>102.33333333333333</v>
      </c>
      <c r="D14" s="22"/>
      <c r="E14" s="22"/>
      <c r="F14" s="29"/>
      <c r="G14" s="33">
        <f>H13</f>
        <v>100.0634765625</v>
      </c>
      <c r="H14" s="23"/>
      <c r="I14" s="23"/>
      <c r="J14" s="23"/>
      <c r="K14" s="23"/>
      <c r="L14" s="27"/>
      <c r="M14" s="15"/>
      <c r="N14" s="15"/>
      <c r="O14" s="15"/>
      <c r="P14" s="15"/>
      <c r="Q14" s="15"/>
      <c r="R14" s="15"/>
      <c r="S14" s="15"/>
    </row>
    <row r="15" spans="1:19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and Time Series Plot</vt:lpstr>
      <vt:lpstr>2 More Forecasting Methods</vt:lpstr>
      <vt:lpstr> Methods &amp; Errors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Laznier Mederos</dc:creator>
  <cp:lastModifiedBy>Laznier Mederos</cp:lastModifiedBy>
  <dcterms:created xsi:type="dcterms:W3CDTF">2025-11-11T21:08:38Z</dcterms:created>
  <dcterms:modified xsi:type="dcterms:W3CDTF">2025-11-17T03:31:55Z</dcterms:modified>
</cp:coreProperties>
</file>